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Plusvalia\"/>
    </mc:Choice>
  </mc:AlternateContent>
  <xr:revisionPtr revIDLastSave="0" documentId="13_ncr:1_{544C6AB2-CE0A-4E06-8A82-6B0E6C3B06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ADORA IIVTNU" sheetId="1" r:id="rId1"/>
    <sheet name="PORCENTAJE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2" i="2"/>
  <c r="B2" i="2" s="1"/>
  <c r="B3" i="2" l="1"/>
  <c r="B1" i="2" l="1"/>
  <c r="B29" i="2" s="1"/>
  <c r="B18" i="1" l="1"/>
  <c r="B20" i="1" s="1"/>
  <c r="B16" i="1"/>
  <c r="B31" i="2" s="1"/>
  <c r="B22" i="1" l="1"/>
  <c r="B24" i="1" s="1"/>
  <c r="B29" i="1" l="1"/>
</calcChain>
</file>

<file path=xl/sharedStrings.xml><?xml version="1.0" encoding="utf-8"?>
<sst xmlns="http://schemas.openxmlformats.org/spreadsheetml/2006/main" count="46" uniqueCount="44">
  <si>
    <t>CALCULADORA DEL IMPUESTO SOBRE EL INCREMENTO DE VALOR DE LOS TERRENOS DE NATURALEZA URBANA (PLUSVALÍA)</t>
  </si>
  <si>
    <t>AÑO EN QUE SE PRODUCE LA TRANSMISIÓN</t>
  </si>
  <si>
    <t>(en el caso de herencia debrá consignarse el año del fallecimiento del causante)</t>
  </si>
  <si>
    <t>FECHA DE ADQUISICIÓN</t>
  </si>
  <si>
    <t>FORMATO: dd/mm/aaaa</t>
  </si>
  <si>
    <t>FECHA DE TRANSMISIÓN</t>
  </si>
  <si>
    <t>VALOR CATASTRAL DEL SUELO</t>
  </si>
  <si>
    <t>VALOR CATASTRAL REDUCIDO</t>
  </si>
  <si>
    <t>PORCENTAJE TOTAL DEL DERECHO TRANSMITIDO</t>
  </si>
  <si>
    <t>PERIODO DE GENERACIÓN</t>
  </si>
  <si>
    <t>TIPO DE INCREMENTO</t>
  </si>
  <si>
    <t>BASE IMPONIBLE</t>
  </si>
  <si>
    <t>TIPO IMPOSITIVO</t>
  </si>
  <si>
    <t>CUOTA ÍNTEGRA</t>
  </si>
  <si>
    <t>BONIFICACION 50%?</t>
  </si>
  <si>
    <t>(SI/NO)</t>
  </si>
  <si>
    <t>(HERENCIAS PARA HIJOS/AS Y CONYUGES)</t>
  </si>
  <si>
    <t>CUOTA LÍQUIDA</t>
  </si>
  <si>
    <t>AÑOS GENERACIÓN</t>
  </si>
  <si>
    <t>ADQUISICIÓN</t>
  </si>
  <si>
    <t>TRANSMISIÓN</t>
  </si>
  <si>
    <t>PORCENTAJE</t>
  </si>
  <si>
    <t>1 año</t>
  </si>
  <si>
    <t>2 años</t>
  </si>
  <si>
    <t>3 años</t>
  </si>
  <si>
    <t>4 años</t>
  </si>
  <si>
    <t>5 años</t>
  </si>
  <si>
    <t>menos de un año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</si>
  <si>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</si>
  <si>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</si>
  <si>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</si>
  <si>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</si>
  <si>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</si>
  <si>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</si>
  <si>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</si>
  <si>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</si>
  <si>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</si>
  <si>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</si>
  <si>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</si>
  <si>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</si>
  <si>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</si>
  <si>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</si>
  <si>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igual o sup a 20 años</t>
  </si>
  <si>
    <t>COEFICIENTE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</si>
</sst>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&quot;;&quot;-&quot;#,##0.00&quot;   &quot;;&quot; -&quot;00&quot;   &quot;;&quot; &quot;@&quot; &quot;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2" fillId="0" borderId="0" xfId="0" applyFont="1" applyProtection="1"/>
    <xf numFmtId="164" fontId="1" fillId="0" borderId="0" xfId="1"/>
    <xf numFmtId="14" fontId="0" fillId="2" borderId="0" xfId="0" applyNumberFormat="1" applyFill="1" applyProtection="1">
      <protection locked="0"/>
    </xf>
    <xf numFmtId="164" fontId="1" fillId="2" borderId="0" xfId="1" applyFill="1" applyProtection="1">
      <protection locked="0"/>
    </xf>
    <xf numFmtId="9" fontId="1" fillId="2" borderId="0" xfId="2" applyFill="1" applyProtection="1">
      <protection locked="0"/>
    </xf>
    <xf numFmtId="49" fontId="0" fillId="2" borderId="0" xfId="0" applyNumberFormat="1" applyFill="1" applyProtection="1">
      <protection locked="0"/>
    </xf>
    <xf numFmtId="0" fontId="2" fillId="3" borderId="0" xfId="0" applyFont="1" applyFill="1" applyProtection="1"/>
    <xf numFmtId="164" fontId="3" fillId="3" borderId="0" xfId="1" applyFont="1" applyFill="1" applyProtection="1"/>
    <xf numFmtId="10" fontId="1" fillId="0" borderId="0" xfId="2" applyNumberFormat="1"/>
    <xf numFmtId="2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4" fillId="0" borderId="0" xfId="0" applyFont="1" applyAlignment="1">
      <alignment vertical="center"/>
    </xf>
  </cellXfs>
  <cellStyles count="3">
    <cellStyle name="Millares" xfId="1" builtinId="3" customBuiltin="1"/>
    <cellStyle name="Normal" xfId="0" builtinId="0" customBuiltin="1"/>
    <cellStyle name="Porcentaje" xfId="2" builtinId="5" customBuiltin="1"/>
  </cellStyles>
  <dxfs count="3">
    <dxf>
      <protection locked="0" hidden="0"/>
    </dxf>
    <dxf>
      <fill>
        <patternFill patternType="solid">
          <fgColor rgb="FFFFC000"/>
          <bgColor rgb="FFFFC00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:C29" headerRowCount="0" totalsRowShown="0">
  <tableColumns count="3">
    <tableColumn id="1" xr3:uid="{00000000-0010-0000-0000-000001000000}" name="Columna1" headerRowDxfId="2"/>
    <tableColumn id="2" xr3:uid="{00000000-0010-0000-0000-000002000000}" name="Columna2" headerRowDxfId="1"/>
    <tableColumn id="3" xr3:uid="{00000000-0010-0000-0000-000003000000}" name="Columna3" header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C30" sqref="C30"/>
    </sheetView>
  </sheetViews>
  <sheetFormatPr baseColWidth="10" defaultRowHeight="15" x14ac:dyDescent="0.25"/>
  <cols>
    <col min="1" max="1" width="43.28515625" style="2" customWidth="1"/>
    <col min="2" max="2" width="12" style="2" customWidth="1"/>
    <col min="3" max="3" width="89.140625" style="2" customWidth="1"/>
    <col min="4" max="4" width="11.42578125" style="2" customWidth="1"/>
    <col min="5" max="16384" width="11.42578125" style="2"/>
  </cols>
  <sheetData>
    <row r="1" spans="1:3" x14ac:dyDescent="0.25">
      <c r="A1" s="1" t="s">
        <v>0</v>
      </c>
    </row>
    <row r="3" spans="1:3" x14ac:dyDescent="0.25">
      <c r="A3"/>
      <c r="B3"/>
      <c r="C3"/>
    </row>
    <row r="4" spans="1:3" x14ac:dyDescent="0.25">
      <c r="A4" s="1" t="s">
        <v>1</v>
      </c>
      <c r="B4" s="3"/>
      <c r="C4" s="4" t="s">
        <v>2</v>
      </c>
    </row>
    <row r="5" spans="1:3" x14ac:dyDescent="0.25">
      <c r="A5" s="4"/>
      <c r="B5" s="4"/>
      <c r="C5" s="4"/>
    </row>
    <row r="6" spans="1:3" x14ac:dyDescent="0.25">
      <c r="A6" s="5" t="s">
        <v>3</v>
      </c>
      <c r="B6" s="7"/>
      <c r="C6" s="4" t="s">
        <v>4</v>
      </c>
    </row>
    <row r="7" spans="1:3" x14ac:dyDescent="0.25">
      <c r="A7" s="4"/>
      <c r="B7" s="4"/>
      <c r="C7" s="4"/>
    </row>
    <row r="8" spans="1:3" x14ac:dyDescent="0.25">
      <c r="A8" s="5" t="s">
        <v>5</v>
      </c>
      <c r="B8" s="7"/>
      <c r="C8" s="4" t="s">
        <v>4</v>
      </c>
    </row>
    <row r="9" spans="1:3" x14ac:dyDescent="0.25">
      <c r="A9" s="4"/>
      <c r="B9" s="4"/>
      <c r="C9" s="4"/>
    </row>
    <row r="10" spans="1:3" x14ac:dyDescent="0.25">
      <c r="A10" s="5" t="s">
        <v>6</v>
      </c>
      <c r="B10" s="8"/>
      <c r="C10" s="4"/>
    </row>
    <row r="11" spans="1:3" x14ac:dyDescent="0.25">
      <c r="A11" s="4"/>
      <c r="B11" s="4"/>
      <c r="C11" s="4"/>
    </row>
    <row r="12" spans="1:3" x14ac:dyDescent="0.25">
      <c r="A12" s="5" t="s">
        <v>7</v>
      </c>
      <c r="B12" s="6">
        <f>B10</f>
        <v>0</v>
      </c>
      <c r="C12" s="4"/>
    </row>
    <row r="13" spans="1:3" x14ac:dyDescent="0.25">
      <c r="A13" s="4"/>
      <c r="B13" s="4"/>
      <c r="C13" s="4"/>
    </row>
    <row r="14" spans="1:3" x14ac:dyDescent="0.25">
      <c r="A14" s="5" t="s">
        <v>8</v>
      </c>
      <c r="B14" s="9">
        <v>1</v>
      </c>
      <c r="C14" s="4"/>
    </row>
    <row r="15" spans="1:3" x14ac:dyDescent="0.25">
      <c r="A15" s="4"/>
      <c r="B15" s="4"/>
      <c r="C15" s="4"/>
    </row>
    <row r="16" spans="1:3" x14ac:dyDescent="0.25">
      <c r="A16" s="5" t="s">
        <v>9</v>
      </c>
      <c r="B16" s="4">
        <f>IF(PORCENTAJES!B1&gt;20, 20, PORCENTAJES!B1)</f>
        <v>0</v>
      </c>
      <c r="C16" s="4"/>
    </row>
    <row r="17" spans="1:3" x14ac:dyDescent="0.25">
      <c r="A17" s="4"/>
      <c r="B17" s="4"/>
      <c r="C17" s="4"/>
    </row>
    <row r="18" spans="1:3" x14ac:dyDescent="0.25">
      <c r="A18" s="5" t="s">
        <v>43</v>
      </c>
      <c r="B18" s="4">
        <f>+PORCENTAJES!B29</f>
        <v>0.14000000000000001</v>
      </c>
      <c r="C18" s="4"/>
    </row>
    <row r="19" spans="1:3" x14ac:dyDescent="0.25">
      <c r="A19" s="4"/>
      <c r="B19" s="4"/>
      <c r="C19" s="4"/>
    </row>
    <row r="20" spans="1:3" x14ac:dyDescent="0.25">
      <c r="A20" s="5" t="s">
        <v>11</v>
      </c>
      <c r="B20" s="6">
        <f>B12*B14*B18</f>
        <v>0</v>
      </c>
      <c r="C20" s="4"/>
    </row>
    <row r="21" spans="1:3" x14ac:dyDescent="0.25">
      <c r="A21" s="4"/>
      <c r="B21" s="4"/>
      <c r="C21" s="4"/>
    </row>
    <row r="22" spans="1:3" x14ac:dyDescent="0.25">
      <c r="A22" s="5" t="s">
        <v>12</v>
      </c>
      <c r="B22" s="13">
        <f>+PORCENTAJES!B31/100</f>
        <v>0</v>
      </c>
      <c r="C22" s="4"/>
    </row>
    <row r="23" spans="1:3" x14ac:dyDescent="0.25">
      <c r="A23" s="4"/>
      <c r="B23" s="4"/>
      <c r="C23" s="4"/>
    </row>
    <row r="24" spans="1:3" x14ac:dyDescent="0.25">
      <c r="A24" s="5" t="s">
        <v>13</v>
      </c>
      <c r="B24" s="4">
        <f>ROUND(B20*B22,2)</f>
        <v>0</v>
      </c>
      <c r="C24" s="4"/>
    </row>
    <row r="25" spans="1:3" x14ac:dyDescent="0.25">
      <c r="A25" s="4"/>
      <c r="B25" s="4"/>
      <c r="C25" s="4"/>
    </row>
    <row r="26" spans="1:3" x14ac:dyDescent="0.25">
      <c r="A26" s="5" t="s">
        <v>14</v>
      </c>
      <c r="B26" s="10"/>
      <c r="C26" s="4" t="s">
        <v>15</v>
      </c>
    </row>
    <row r="27" spans="1:3" x14ac:dyDescent="0.25">
      <c r="A27" s="4" t="s">
        <v>16</v>
      </c>
      <c r="B27" s="4"/>
      <c r="C27" s="4"/>
    </row>
    <row r="28" spans="1:3" x14ac:dyDescent="0.25">
      <c r="A28" s="4"/>
      <c r="B28" s="4"/>
      <c r="C28" s="4"/>
    </row>
    <row r="29" spans="1:3" ht="15.75" x14ac:dyDescent="0.25">
      <c r="A29" s="11" t="s">
        <v>17</v>
      </c>
      <c r="B29" s="12">
        <f>IF(B26="SI", B24*0.5, B24)</f>
        <v>0</v>
      </c>
      <c r="C29" s="4"/>
    </row>
  </sheetData>
  <sheetProtection algorithmName="SHA-512" hashValue="EHEPkfwD0/Azl6akIdtYhGpKmZ+jMFj+GcnOxv/RDVzHIwG+6i+fMOnYnMB5c6pTza+Ls3g/WMHgGjQuR+b7LQ==" saltValue="WshmpqCAR4oqSeQRxIejRg==" spinCount="100000" sheet="1" selectLockedCells="1"/>
  <pageMargins left="0.70866141732283516" right="0.70866141732283516" top="0.74803149606299213" bottom="0.74803149606299213" header="0.31496062992126012" footer="0.31496062992126012"/>
  <pageSetup paperSize="9" fitToWidth="0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E28" sqref="E28"/>
    </sheetView>
  </sheetViews>
  <sheetFormatPr baseColWidth="10" defaultRowHeight="15" x14ac:dyDescent="0.25"/>
  <cols>
    <col min="1" max="1" width="41.28515625" customWidth="1"/>
    <col min="2" max="2" width="11.85546875" bestFit="1" customWidth="1"/>
    <col min="3" max="3" width="11.42578125" customWidth="1"/>
  </cols>
  <sheetData>
    <row r="1" spans="1:3" x14ac:dyDescent="0.25">
      <c r="A1" s="2" t="s">
        <v>18</v>
      </c>
      <c r="B1" s="14">
        <f>INT(DAYS360(B2,B3)/360)</f>
        <v>0</v>
      </c>
      <c r="C1" s="2"/>
    </row>
    <row r="2" spans="1:3" x14ac:dyDescent="0.25">
      <c r="A2" s="2" t="s">
        <v>19</v>
      </c>
      <c r="B2" s="15">
        <f>IF(C2=31, 'CALCULADORA IIVTNU'!B6+1, 'CALCULADORA IIVTNU'!B6)</f>
        <v>0</v>
      </c>
      <c r="C2" s="14">
        <f>DAY('CALCULADORA IIVTNU'!B6)</f>
        <v>0</v>
      </c>
    </row>
    <row r="3" spans="1:3" x14ac:dyDescent="0.25">
      <c r="A3" s="2" t="s">
        <v>20</v>
      </c>
      <c r="B3" s="15">
        <f>+'CALCULADORA IIVTNU'!B8</f>
        <v>0</v>
      </c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 t="s">
        <v>21</v>
      </c>
      <c r="B6" s="2"/>
      <c r="C6" s="2"/>
    </row>
    <row r="7" spans="1:3" x14ac:dyDescent="0.25">
      <c r="A7" s="2" t="s">
        <v>27</v>
      </c>
      <c r="B7" s="14">
        <v>0.14000000000000001</v>
      </c>
      <c r="C7" s="2"/>
    </row>
    <row r="8" spans="1:3" x14ac:dyDescent="0.25">
      <c r="A8" s="2" t="s">
        <v>22</v>
      </c>
      <c r="B8" s="14">
        <v>0.13</v>
      </c>
      <c r="C8" s="2"/>
    </row>
    <row r="9" spans="1:3" x14ac:dyDescent="0.25">
      <c r="A9" s="2" t="s">
        <v>23</v>
      </c>
      <c r="B9" s="14">
        <v>0.15</v>
      </c>
      <c r="C9" s="2"/>
    </row>
    <row r="10" spans="1:3" x14ac:dyDescent="0.25">
      <c r="A10" s="2" t="s">
        <v>24</v>
      </c>
      <c r="B10" s="14">
        <v>0.16</v>
      </c>
      <c r="C10" s="2"/>
    </row>
    <row r="11" spans="1:3" x14ac:dyDescent="0.25">
      <c r="A11" s="2" t="s">
        <v>25</v>
      </c>
      <c r="B11" s="14">
        <v>0.17</v>
      </c>
      <c r="C11" s="2"/>
    </row>
    <row r="12" spans="1:3" x14ac:dyDescent="0.25">
      <c r="A12" s="2" t="s">
        <v>26</v>
      </c>
      <c r="B12" s="14">
        <v>0.17</v>
      </c>
      <c r="C12" s="2"/>
    </row>
    <row r="13" spans="1:3" x14ac:dyDescent="0.25">
      <c r="A13" s="2" t="s">
        <v>28</v>
      </c>
      <c r="B13" s="14">
        <v>0.16</v>
      </c>
      <c r="C13" s="2"/>
    </row>
    <row r="14" spans="1:3" x14ac:dyDescent="0.25">
      <c r="A14" s="2" t="s">
        <v>29</v>
      </c>
      <c r="B14" s="14">
        <v>0.12</v>
      </c>
      <c r="C14" s="2"/>
    </row>
    <row r="15" spans="1:3" x14ac:dyDescent="0.25">
      <c r="A15" s="2" t="s">
        <v>30</v>
      </c>
      <c r="B15" s="14">
        <v>0.1</v>
      </c>
      <c r="C15" s="2"/>
    </row>
    <row r="16" spans="1:3" x14ac:dyDescent="0.25">
      <c r="A16" s="2" t="s">
        <v>31</v>
      </c>
      <c r="B16" s="14">
        <v>0.09</v>
      </c>
      <c r="C16" s="2"/>
    </row>
    <row r="17" spans="1:5" x14ac:dyDescent="0.25">
      <c r="A17" s="2" t="s">
        <v>32</v>
      </c>
      <c r="B17" s="14">
        <v>0.08</v>
      </c>
      <c r="C17" s="2"/>
    </row>
    <row r="18" spans="1:5" x14ac:dyDescent="0.25">
      <c r="A18" s="2" t="s">
        <v>33</v>
      </c>
      <c r="B18" s="14">
        <v>0.08</v>
      </c>
      <c r="C18" s="2"/>
    </row>
    <row r="19" spans="1:5" x14ac:dyDescent="0.25">
      <c r="A19" s="2" t="s">
        <v>34</v>
      </c>
      <c r="B19" s="14">
        <v>0.08</v>
      </c>
      <c r="C19" s="2"/>
    </row>
    <row r="20" spans="1:5" x14ac:dyDescent="0.25">
      <c r="A20" s="2" t="s">
        <v>35</v>
      </c>
      <c r="B20" s="14">
        <v>0.08</v>
      </c>
      <c r="C20" s="2"/>
    </row>
    <row r="21" spans="1:5" x14ac:dyDescent="0.25">
      <c r="A21" s="2" t="s">
        <v>36</v>
      </c>
      <c r="B21" s="14">
        <v>0.1</v>
      </c>
      <c r="C21" s="2"/>
    </row>
    <row r="22" spans="1:5" x14ac:dyDescent="0.25">
      <c r="A22" s="2" t="s">
        <v>37</v>
      </c>
      <c r="B22" s="14">
        <v>0.12</v>
      </c>
      <c r="C22" s="2"/>
    </row>
    <row r="23" spans="1:5" x14ac:dyDescent="0.25">
      <c r="A23" s="2" t="s">
        <v>38</v>
      </c>
      <c r="B23" s="14">
        <v>0.16</v>
      </c>
      <c r="C23" s="2"/>
    </row>
    <row r="24" spans="1:5" x14ac:dyDescent="0.25">
      <c r="A24" s="2" t="s">
        <v>39</v>
      </c>
      <c r="B24" s="14">
        <v>0.2</v>
      </c>
      <c r="C24" s="2"/>
    </row>
    <row r="25" spans="1:5" x14ac:dyDescent="0.25">
      <c r="A25" s="2" t="s">
        <v>40</v>
      </c>
      <c r="B25" s="14">
        <v>0.26</v>
      </c>
      <c r="C25" s="2"/>
    </row>
    <row r="26" spans="1:5" x14ac:dyDescent="0.25">
      <c r="A26" s="2" t="s">
        <v>41</v>
      </c>
      <c r="B26" s="14">
        <v>0.36</v>
      </c>
      <c r="C26" s="2"/>
      <c r="D26" s="2"/>
      <c r="E26" s="2"/>
    </row>
    <row r="27" spans="1:5" x14ac:dyDescent="0.25">
      <c r="A27" s="2" t="s">
        <v>42</v>
      </c>
      <c r="B27" s="14">
        <v>0.45</v>
      </c>
      <c r="C27" s="2"/>
      <c r="D27" s="2"/>
      <c r="E27" s="2"/>
    </row>
    <row r="28" spans="1:5" x14ac:dyDescent="0.25">
      <c r="A28" s="2"/>
      <c r="B28" s="2"/>
      <c r="C28" s="2"/>
    </row>
    <row r="29" spans="1:5" x14ac:dyDescent="0.25">
      <c r="A29" s="2" t="s">
        <v>10</v>
      </c>
      <c r="B29" s="2">
        <f>IF(B1&gt;20, B27, IF(B1&gt;19, B27, IF(B1&gt;18, B26, IF(B1&gt;17, B25, IF(B1&gt;16, B24, IF(B1&gt;15, B23, IF(B1&gt;14, B22, IF(B1&gt;13, B21, IF(B1&gt;12, B20, IF(B1&gt;11, B19, IF(B1&gt;10, B18, IF(B1&gt;9, B17, IF(B1&gt;8, B16, IF(B1&gt;7, B15, IF(B1&gt;6, B14, IF(B1&gt;5, B13, IF(B1&gt;4, B12, IF(B1&gt;3, B11,  IF(B1&gt;2, B10, IF(B1&gt;1, B9, IF(B1&gt;0, B8, IF(B1=0, B7, 0))))))))))))))))))))))</f>
        <v>0.14000000000000001</v>
      </c>
      <c r="C29" s="2"/>
    </row>
    <row r="30" spans="1:5" x14ac:dyDescent="0.25">
      <c r="A30" s="2"/>
      <c r="B30" s="2"/>
      <c r="C30" s="2"/>
    </row>
    <row r="31" spans="1:5" x14ac:dyDescent="0.25">
      <c r="A31" s="2" t="s">
        <v>12</v>
      </c>
      <c r="B31" s="2">
        <f>IF('CALCULADORA IIVTNU'!B16&gt;15, 3.6, IF('CALCULADORA IIVTNU'!B16&gt;10, 4.8, IF('CALCULADORA IIVTNU'!B16&gt;5, 6, IF('CALCULADORA IIVTNU'!B16&gt;0, 7.2, 0))))</f>
        <v>0</v>
      </c>
      <c r="C31" s="2"/>
    </row>
    <row r="34" spans="1:1" ht="21" x14ac:dyDescent="0.25">
      <c r="A34" s="16"/>
    </row>
  </sheetData>
  <sheetProtection algorithmName="SHA-512" hashValue="fXc+5JB3JQgtBtbVnef+Jpd3mffhMW10I8sj82LKEffz+WDJEhCMKoUrA5dg8WmYCHeFbJf5HLQ268/P7ObveA==" saltValue="uQsmN+CAGBtXJUNwZTZRkA==" spinCount="100000" sheet="1" selectLockedCells="1" selectUnlockedCells="1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CALCULADORA IIVTNU</vt:lpstr>
      <vt:lpstr>PORCENTAJES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Antonia Pérez Azkarraga</dc:creator>
  <cp:lastModifiedBy>Pilar Guezala</cp:lastModifiedBy>
  <cp:lastPrinted>2021-11-29T12:11:31Z</cp:lastPrinted>
  <dcterms:created xsi:type="dcterms:W3CDTF">2017-05-18T12:05:11Z</dcterms:created>
  <dcterms:modified xsi:type="dcterms:W3CDTF">2021-11-29T14:52:19Z</dcterms:modified>
</cp:coreProperties>
</file>